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lysenko\Desktop\РАБОЧАЯ\ДОМ 12\ТЗ\ТЗ кровля\ТЗ и Приложения №1,2,3 к ТЗ с изм. от 14,01,2025\"/>
    </mc:Choice>
  </mc:AlternateContent>
  <bookViews>
    <workbookView xWindow="0" yWindow="0" windowWidth="17130" windowHeight="11505"/>
  </bookViews>
  <sheets>
    <sheet name="секц.3" sheetId="3" r:id="rId1"/>
  </sheets>
  <definedNames>
    <definedName name="_xlnm.Print_Area" localSheetId="0">секц.3!$A$1:$E$391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3" l="1"/>
  <c r="D146" i="3"/>
  <c r="D143" i="3"/>
  <c r="D141" i="3"/>
  <c r="D139" i="3"/>
  <c r="D137" i="3"/>
  <c r="D133" i="3"/>
  <c r="D132" i="3"/>
  <c r="D130" i="3"/>
  <c r="D123" i="3"/>
  <c r="D121" i="3"/>
  <c r="D119" i="3"/>
  <c r="D116" i="3"/>
  <c r="D113" i="3"/>
  <c r="D110" i="3"/>
  <c r="D96" i="3" l="1"/>
  <c r="D94" i="3"/>
  <c r="D92" i="3"/>
  <c r="D90" i="3"/>
  <c r="D88" i="3"/>
  <c r="D86" i="3"/>
  <c r="D84" i="3"/>
  <c r="D81" i="3"/>
  <c r="D75" i="3"/>
  <c r="D72" i="3"/>
  <c r="D69" i="3"/>
  <c r="D67" i="3"/>
  <c r="D65" i="3"/>
  <c r="D63" i="3"/>
  <c r="D61" i="3"/>
  <c r="D59" i="3"/>
  <c r="D47" i="3"/>
  <c r="D45" i="3"/>
  <c r="D33" i="3"/>
  <c r="D31" i="3"/>
  <c r="D29" i="3"/>
  <c r="D27" i="3"/>
  <c r="D25" i="3"/>
  <c r="D23" i="3"/>
  <c r="D17" i="3"/>
  <c r="D13" i="3"/>
  <c r="D11" i="3"/>
  <c r="D9" i="3"/>
</calcChain>
</file>

<file path=xl/sharedStrings.xml><?xml version="1.0" encoding="utf-8"?>
<sst xmlns="http://schemas.openxmlformats.org/spreadsheetml/2006/main" count="459" uniqueCount="136">
  <si>
    <t>№ п/п</t>
  </si>
  <si>
    <t>Наименование работ</t>
  </si>
  <si>
    <t>Ед.изм.</t>
  </si>
  <si>
    <t>Кол-во</t>
  </si>
  <si>
    <t>Пароизоляция - Бикрост ТПП наплавляемый</t>
  </si>
  <si>
    <t>м2</t>
  </si>
  <si>
    <t>2</t>
  </si>
  <si>
    <t>Дополнительный слой -Бикрост ТПП наплавляемый</t>
  </si>
  <si>
    <t>Уклонообразующая стяжка из керамзитового гравия (фракция 5-10мм), пролитого инъекционным раствором по СП 82-101-98 1:0,45 (цементная вода) уд.в.=850кг/м3 (l=1,5%) - от 30 до 90мм</t>
  </si>
  <si>
    <t>м3</t>
  </si>
  <si>
    <t>Сетка 4Сп 100х100 мм</t>
  </si>
  <si>
    <t>Цементно-песчаный раствор М150  - 80мм</t>
  </si>
  <si>
    <t>л</t>
  </si>
  <si>
    <t>Нижний слой водоизоляционного ковра - Техноэласт  ЭПП (1 слой)</t>
  </si>
  <si>
    <t>Верхний слой водообразующего ковра - Техноэласт ЭКП (1 слой)</t>
  </si>
  <si>
    <t>Дополнительный слой водоизоляционного ковра на верт.поверхности - Техноэласт ЭПП</t>
  </si>
  <si>
    <t>Дополнительный слой водоизоляционного ковра на верт.поверхности - Техноэласт ЭКП</t>
  </si>
  <si>
    <t>Дополнительный слой водоизоляционного ковра на верт.поверхности - Техноэласт ЭКП (примыкание к аэраторам)</t>
  </si>
  <si>
    <t>Переходной бортик из цементно-песчаного раствора  150х150мм</t>
  </si>
  <si>
    <t>м.п.</t>
  </si>
  <si>
    <t>Кровельный аэратор ТехноНИКОЛЬ 160х460мм</t>
  </si>
  <si>
    <t>шт</t>
  </si>
  <si>
    <t xml:space="preserve">Штукатурный слой из цементно-песчаного раствора М150 </t>
  </si>
  <si>
    <t>Сетка 5ВР -1 100х100мм</t>
  </si>
  <si>
    <t>Фартук из оцинкованной стали</t>
  </si>
  <si>
    <t>Парапетная воронка ULTRA 110 ТехноНИКОЛЬ</t>
  </si>
  <si>
    <t xml:space="preserve">Уклон из цементно-песчаного раствора </t>
  </si>
  <si>
    <t>1</t>
  </si>
  <si>
    <t>3</t>
  </si>
  <si>
    <t>4</t>
  </si>
  <si>
    <t>Уклонообразующая стяжка из керамзитового гравия (фракция 5-10мм), пролитого инъекционным раствором по СП 82-101-98 1:0,45 (цементная вода) уд.в.=850кг/м3 (l=1,5%) - от 30 до 210мм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</si>
  <si>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</si>
  <si>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</si>
  <si>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</si>
  <si>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</si>
  <si>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</si>
  <si>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</si>
  <si>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</si>
  <si>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</si>
  <si>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</si>
  <si>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</si>
  <si>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м.п</t>
  </si>
  <si>
    <t>15</t>
  </si>
  <si>
    <t>16</t>
  </si>
  <si>
    <t>17</t>
  </si>
  <si>
    <t>18</t>
  </si>
  <si>
    <t>19</t>
  </si>
  <si>
    <t>Отлив из оцинкованной стали</t>
  </si>
  <si>
    <t>20</t>
  </si>
  <si>
    <t>Цокольный профиль 120х2500</t>
  </si>
  <si>
    <t>21</t>
  </si>
  <si>
    <t>Уклон из цементно-песчаного раствора</t>
  </si>
  <si>
    <t>22</t>
  </si>
  <si>
    <t>Компесатор из оцинкованной стали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</si>
  <si>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</si>
  <si>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</si>
  <si>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</si>
  <si>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</si>
  <si>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</si>
  <si>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</si>
  <si>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</si>
  <si>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</si>
  <si>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</si>
  <si>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</si>
  <si>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</si>
  <si>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</si>
  <si>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</si>
  <si>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</si>
  <si>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ВЕДОМОСТЬ ОБЪЕМОВ РАБОТ</t>
  </si>
  <si>
    <t>«Многоквартирный дом поз.12 со встроенными нежилыми помещениями, расположенный в 32,33 микрорайонах в г. Липецке на земельном участке с кадастровым номером 48:20:0043601:295»</t>
  </si>
  <si>
    <t>Примечание</t>
  </si>
  <si>
    <t>секция 3</t>
  </si>
  <si>
    <t>Приложение №3</t>
  </si>
  <si>
    <t>Руководитель ПТО</t>
  </si>
  <si>
    <t>А.В. Окороков</t>
  </si>
  <si>
    <t>ООО «ОДСК-Строй Липецк»</t>
  </si>
  <si>
    <t>Ведущий инженер ПТО</t>
  </si>
  <si>
    <t>Н.И. Лысенко</t>
  </si>
  <si>
    <t>Уклонообразующая стяжка из керамзитового гравия (фракция 5-10мм), пролитого инъекционным раствором по СП 82-101-98 1:0,45 (цементная вода) уд.в.=850кг/м3 (l=1,5%) - от 90 до 220мм</t>
  </si>
  <si>
    <t xml:space="preserve">Цокольный профиль  </t>
  </si>
  <si>
    <t>ЛВ-1 Лоток водопроводный NORMA PLASTIK DN100 H70 1000х148х70</t>
  </si>
  <si>
    <t>ЛВ-2 Лоток водопроводный NORMA PLASTIK DN100 H120 1000х148х120</t>
  </si>
  <si>
    <t>РВ-1 Решетка стальная щелевая DN100 нержавеющая сталь</t>
  </si>
  <si>
    <r>
      <t xml:space="preserve">Водосточные воронки (ВВ) </t>
    </r>
    <r>
      <rPr>
        <b/>
        <sz val="11"/>
        <color theme="1"/>
        <rFont val="Times New Roman"/>
        <family val="1"/>
        <charset val="204"/>
      </rPr>
      <t>(Проект  03-2023-АР-3 л.59)</t>
    </r>
  </si>
  <si>
    <t>Тип 3 (проект 03-2023-АР-3 листы 59 71, 72, 73, 74)</t>
  </si>
  <si>
    <t>Тип 1  (проект 03-2023-АР-3 листы 59, 71, 72, 73, 74)</t>
  </si>
  <si>
    <r>
      <t xml:space="preserve">Водорассекающая  решетка (ВР-1) </t>
    </r>
    <r>
      <rPr>
        <b/>
        <sz val="11"/>
        <color theme="1"/>
        <rFont val="Times New Roman"/>
        <family val="1"/>
        <charset val="204"/>
      </rPr>
      <t>(Проект 03-2023-АР-3 л.74/1)</t>
    </r>
  </si>
  <si>
    <t>Лотки для сброса воды (проект 0392023 АР-1 л.68)</t>
  </si>
  <si>
    <t>Теплоизоляция -пенополистирол ППС17 - 130 мм</t>
  </si>
  <si>
    <t>37</t>
  </si>
  <si>
    <t>Утепление стен парапетов плитами ППЖ-100(Г1)-1000.600.120 толщ.120мм, с последущим оштукатуриваем</t>
  </si>
  <si>
    <t>Минераловатные плиты жесткие ПЖ-100(НГ)-1000.600.100 толщ.120мм</t>
  </si>
  <si>
    <t>38</t>
  </si>
  <si>
    <t>Утепление стен вентшахт минераловатными плитами ППЖ-100(Г1)-1000.600.120  толщ. 120 мм, с последущим оштукатуриванием</t>
  </si>
  <si>
    <t xml:space="preserve"> Бикрост ТПП </t>
  </si>
  <si>
    <t xml:space="preserve">Бикрост ТПП </t>
  </si>
  <si>
    <t>Пенополистирол ППС17 - 130 мм</t>
  </si>
  <si>
    <t>Поставка Подрядчика</t>
  </si>
  <si>
    <t>Керамзитовый гравий (фракция 5-10мм),</t>
  </si>
  <si>
    <t xml:space="preserve"> Инъекционный раствор по СП 82-101-98 1:0,45 (цементная вода) </t>
  </si>
  <si>
    <t>Устройство армированной цементной стяжки толщ.80мм</t>
  </si>
  <si>
    <t xml:space="preserve">Огрунтовка оснований праймером  </t>
  </si>
  <si>
    <t>ТЕХНОНИКОЛЬ №01</t>
  </si>
  <si>
    <t xml:space="preserve">Техноэласт ЭКП </t>
  </si>
  <si>
    <t>Техноэласт ЭКП</t>
  </si>
  <si>
    <t>Устройство  слоя усиления</t>
  </si>
  <si>
    <t>Техноэласт ЭПП</t>
  </si>
  <si>
    <t xml:space="preserve">Цементно-песчаный раствор  </t>
  </si>
  <si>
    <t>Штукатурный слой из цементно-песчаного раствора М150 по сетке</t>
  </si>
  <si>
    <t xml:space="preserve">Цементно-песчаный раствор М150 </t>
  </si>
  <si>
    <t>Тип 2 (проект 03-2023-АР-3 листы 59, 60, 62, 65, 66, 67, 71, 72, 73, 74)</t>
  </si>
  <si>
    <t>Бикрост ТПП</t>
  </si>
  <si>
    <t>Плиты ППС17 - 130 мм</t>
  </si>
  <si>
    <t xml:space="preserve"> инъекционным раствором по СП 82-101-98 1:0,45 (цементная вода) </t>
  </si>
  <si>
    <t xml:space="preserve"> ТЕХНОНИКОЛЬ №01</t>
  </si>
  <si>
    <t xml:space="preserve">Техноэласт  ЭПП </t>
  </si>
  <si>
    <t>Устройство слоя усиления</t>
  </si>
  <si>
    <t>Поставка Подрядчика, стык секций</t>
  </si>
  <si>
    <t>Техноэласт  ЭПП</t>
  </si>
  <si>
    <t>Слой усиления водоизоляционного ковра</t>
  </si>
  <si>
    <t xml:space="preserve">Праймер битумный </t>
  </si>
  <si>
    <t>Вентшахты (листы - 60,61,62,63,64)</t>
  </si>
  <si>
    <t xml:space="preserve"> Утепление вентшахт (л.67)</t>
  </si>
  <si>
    <t xml:space="preserve">Плиты ППЖ-100(Г1)-1000.600.120  толщ. </t>
  </si>
  <si>
    <t>Утепление парапета (л.67)</t>
  </si>
  <si>
    <t>Утепление стыка секций (л.67)</t>
  </si>
  <si>
    <t>Плиты жесткие ПЖ-100(НГ)-1000.600.100 толщ.120мм</t>
  </si>
  <si>
    <t>Монтажные работы  на кровле:</t>
  </si>
  <si>
    <t>2.1</t>
  </si>
  <si>
    <t>2.2</t>
  </si>
  <si>
    <t>2.3</t>
  </si>
  <si>
    <t>1.1</t>
  </si>
  <si>
    <t>1.2</t>
  </si>
  <si>
    <t xml:space="preserve">на комплекс работ по устройству кровли, устройству деформационного шва между
 блок-секциями в уровне кровли , пожарных лестниц, ограждения кровли на объекте
</t>
  </si>
  <si>
    <t>Водосточные воронки</t>
  </si>
  <si>
    <t>Поставка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</si>
</sst>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2" fillId="0" borderId="0" xfId="0" applyFont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indent="15"/>
    </xf>
    <xf numFmtId="0" fontId="0" fillId="2" borderId="0" xfId="0" applyFill="1"/>
    <xf numFmtId="0" fontId="0" fillId="0" borderId="0" xfId="0" applyAlignment="1">
      <alignment horizontal="right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13" fillId="2" borderId="1" xfId="0" applyFont="1" applyFill="1" applyBorder="1"/>
    <xf numFmtId="0" fontId="1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0" fontId="14" fillId="2" borderId="6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2" borderId="5" xfId="0" applyFont="1" applyFill="1" applyBorder="1"/>
    <xf numFmtId="0" fontId="16" fillId="2" borderId="1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6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358</xdr:row>
      <xdr:rowOff>0</xdr:rowOff>
    </xdr:from>
    <xdr:to>
      <xdr:col>12</xdr:col>
      <xdr:colOff>192485</xdr:colOff>
      <xdr:row>368</xdr:row>
      <xdr:rowOff>187098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79238475"/>
          <a:ext cx="5019675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375</xdr:row>
      <xdr:rowOff>0</xdr:rowOff>
    </xdr:from>
    <xdr:to>
      <xdr:col>14</xdr:col>
      <xdr:colOff>78186</xdr:colOff>
      <xdr:row>390</xdr:row>
      <xdr:rowOff>95251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82476975"/>
          <a:ext cx="6124575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tabSelected="1" view="pageBreakPreview" topLeftCell="A155" zoomScale="112" zoomScaleNormal="100" zoomScaleSheetLayoutView="112" workbookViewId="0">
      <selection activeCell="B189" sqref="B189"/>
    </sheetView>
  </sheetViews>
  <sheetFormatPr defaultRowHeight="15" x14ac:dyDescent="0.25"/>
  <cols>
    <col min="1" max="1" width="9.5703125" bestFit="1" customWidth="1"/>
    <col min="2" max="2" width="52.7109375" customWidth="1"/>
    <col min="4" max="4" width="9.28515625" bestFit="1" customWidth="1"/>
    <col min="5" max="6" width="17.42578125" customWidth="1"/>
  </cols>
  <sheetData>
    <row r="1" spans="1:5" x14ac:dyDescent="0.25">
      <c r="A1" s="1"/>
      <c r="B1" s="1"/>
      <c r="C1" s="1"/>
      <c r="D1" s="72" t="s">
        <v>72</v>
      </c>
      <c r="E1" s="73"/>
    </row>
    <row r="2" spans="1:5" ht="12" customHeight="1" x14ac:dyDescent="0.25">
      <c r="A2" s="1"/>
      <c r="B2" s="1"/>
      <c r="C2" s="1"/>
      <c r="D2" s="21"/>
      <c r="E2" s="17"/>
    </row>
    <row r="3" spans="1:5" ht="25.5" customHeight="1" x14ac:dyDescent="0.4">
      <c r="A3" s="74" t="s">
        <v>68</v>
      </c>
      <c r="B3" s="75"/>
      <c r="C3" s="75"/>
      <c r="D3" s="75"/>
      <c r="E3" s="75"/>
    </row>
    <row r="4" spans="1:5" ht="30.75" customHeight="1" x14ac:dyDescent="0.25">
      <c r="A4" s="76" t="s">
        <v>133</v>
      </c>
      <c r="B4" s="77"/>
      <c r="C4" s="77"/>
      <c r="D4" s="77"/>
      <c r="E4" s="77"/>
    </row>
    <row r="5" spans="1:5" ht="51.75" customHeight="1" x14ac:dyDescent="0.25">
      <c r="A5" s="78" t="s">
        <v>69</v>
      </c>
      <c r="B5" s="79"/>
      <c r="C5" s="79"/>
      <c r="D5" s="79"/>
      <c r="E5" s="79"/>
    </row>
    <row r="6" spans="1:5" ht="20.25" x14ac:dyDescent="0.3">
      <c r="A6" s="1"/>
      <c r="B6" s="20"/>
      <c r="C6" s="1"/>
      <c r="D6" s="1"/>
      <c r="E6" s="18" t="s">
        <v>71</v>
      </c>
    </row>
    <row r="7" spans="1:5" ht="31.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3" t="s">
        <v>70</v>
      </c>
    </row>
    <row r="8" spans="1:5" x14ac:dyDescent="0.25">
      <c r="A8" s="3"/>
      <c r="B8" s="82" t="s">
        <v>85</v>
      </c>
      <c r="C8" s="83"/>
      <c r="D8" s="83"/>
      <c r="E8" s="84"/>
    </row>
    <row r="9" spans="1:5" x14ac:dyDescent="0.25">
      <c r="A9" s="3">
        <v>1</v>
      </c>
      <c r="B9" s="7" t="s">
        <v>4</v>
      </c>
      <c r="C9" s="6" t="s">
        <v>5</v>
      </c>
      <c r="D9" s="8">
        <f>D10/1.15</f>
        <v>28.217391304347831</v>
      </c>
      <c r="E9" s="4"/>
    </row>
    <row r="10" spans="1:5" ht="26.25" x14ac:dyDescent="0.25">
      <c r="A10" s="3"/>
      <c r="B10" s="35" t="s">
        <v>94</v>
      </c>
      <c r="C10" s="36" t="s">
        <v>5</v>
      </c>
      <c r="D10" s="8">
        <v>32.450000000000003</v>
      </c>
      <c r="E10" s="50" t="s">
        <v>97</v>
      </c>
    </row>
    <row r="11" spans="1:5" x14ac:dyDescent="0.25">
      <c r="A11" s="9" t="s">
        <v>6</v>
      </c>
      <c r="B11" s="7" t="s">
        <v>7</v>
      </c>
      <c r="C11" s="5" t="s">
        <v>5</v>
      </c>
      <c r="D11" s="8">
        <f>D12/1.15</f>
        <v>9.8695652173913047</v>
      </c>
      <c r="E11" s="51"/>
    </row>
    <row r="12" spans="1:5" ht="26.25" x14ac:dyDescent="0.25">
      <c r="A12" s="9"/>
      <c r="B12" s="35" t="s">
        <v>95</v>
      </c>
      <c r="C12" s="36" t="s">
        <v>5</v>
      </c>
      <c r="D12" s="8">
        <v>11.35</v>
      </c>
      <c r="E12" s="50" t="s">
        <v>97</v>
      </c>
    </row>
    <row r="13" spans="1:5" x14ac:dyDescent="0.25">
      <c r="A13" s="10">
        <v>3</v>
      </c>
      <c r="B13" s="11" t="s">
        <v>88</v>
      </c>
      <c r="C13" s="5" t="s">
        <v>5</v>
      </c>
      <c r="D13" s="8">
        <f>D14/1.03</f>
        <v>3.6699029126213589</v>
      </c>
      <c r="E13" s="51"/>
    </row>
    <row r="14" spans="1:5" x14ac:dyDescent="0.25">
      <c r="A14" s="10"/>
      <c r="B14" s="37" t="s">
        <v>96</v>
      </c>
      <c r="C14" s="36" t="s">
        <v>5</v>
      </c>
      <c r="D14" s="8">
        <v>3.78</v>
      </c>
      <c r="E14" s="51"/>
    </row>
    <row r="15" spans="1:5" ht="60" x14ac:dyDescent="0.25">
      <c r="A15" s="3">
        <v>4</v>
      </c>
      <c r="B15" s="11" t="s">
        <v>8</v>
      </c>
      <c r="C15" s="5" t="s">
        <v>9</v>
      </c>
      <c r="D15" s="8">
        <v>1.73</v>
      </c>
      <c r="E15" s="50"/>
    </row>
    <row r="16" spans="1:5" ht="26.25" x14ac:dyDescent="0.25">
      <c r="A16" s="3"/>
      <c r="B16" s="37" t="s">
        <v>98</v>
      </c>
      <c r="C16" s="38" t="s">
        <v>9</v>
      </c>
      <c r="D16" s="8">
        <v>1.73</v>
      </c>
      <c r="E16" s="50" t="s">
        <v>97</v>
      </c>
    </row>
    <row r="17" spans="1:5" ht="30" x14ac:dyDescent="0.25">
      <c r="A17" s="3"/>
      <c r="B17" s="37" t="s">
        <v>99</v>
      </c>
      <c r="C17" s="38" t="s">
        <v>12</v>
      </c>
      <c r="D17" s="8">
        <f>F19*D16</f>
        <v>0</v>
      </c>
      <c r="E17" s="50" t="s">
        <v>97</v>
      </c>
    </row>
    <row r="18" spans="1:5" ht="30" x14ac:dyDescent="0.25">
      <c r="A18" s="3">
        <v>5</v>
      </c>
      <c r="B18" s="11" t="s">
        <v>100</v>
      </c>
      <c r="C18" s="5" t="s">
        <v>5</v>
      </c>
      <c r="D18" s="8">
        <v>24.69</v>
      </c>
      <c r="E18" s="50"/>
    </row>
    <row r="19" spans="1:5" ht="26.25" x14ac:dyDescent="0.25">
      <c r="A19" s="10"/>
      <c r="B19" s="37" t="s">
        <v>10</v>
      </c>
      <c r="C19" s="38" t="s">
        <v>5</v>
      </c>
      <c r="D19" s="8">
        <v>24.69</v>
      </c>
      <c r="E19" s="50" t="s">
        <v>97</v>
      </c>
    </row>
    <row r="20" spans="1:5" ht="26.25" x14ac:dyDescent="0.25">
      <c r="A20" s="10"/>
      <c r="B20" s="37" t="s">
        <v>11</v>
      </c>
      <c r="C20" s="38" t="s">
        <v>9</v>
      </c>
      <c r="D20" s="8">
        <v>1.97</v>
      </c>
      <c r="E20" s="50" t="s">
        <v>97</v>
      </c>
    </row>
    <row r="21" spans="1:5" x14ac:dyDescent="0.25">
      <c r="A21" s="10">
        <v>6</v>
      </c>
      <c r="B21" s="11" t="s">
        <v>101</v>
      </c>
      <c r="C21" s="5" t="s">
        <v>5</v>
      </c>
      <c r="D21" s="8">
        <v>21.2</v>
      </c>
      <c r="E21" s="51"/>
    </row>
    <row r="22" spans="1:5" ht="26.25" x14ac:dyDescent="0.25">
      <c r="A22" s="10"/>
      <c r="B22" s="37" t="s">
        <v>102</v>
      </c>
      <c r="C22" s="38" t="s">
        <v>12</v>
      </c>
      <c r="D22" s="8">
        <v>28.61</v>
      </c>
      <c r="E22" s="50" t="s">
        <v>97</v>
      </c>
    </row>
    <row r="23" spans="1:5" ht="33.75" customHeight="1" x14ac:dyDescent="0.25">
      <c r="A23" s="3">
        <v>7</v>
      </c>
      <c r="B23" s="11" t="s">
        <v>13</v>
      </c>
      <c r="C23" s="5" t="s">
        <v>5</v>
      </c>
      <c r="D23" s="8">
        <f>D24/1.15</f>
        <v>24.686956521739134</v>
      </c>
      <c r="E23" s="51"/>
    </row>
    <row r="24" spans="1:5" ht="33.75" customHeight="1" x14ac:dyDescent="0.25">
      <c r="A24" s="3"/>
      <c r="B24" s="37" t="s">
        <v>103</v>
      </c>
      <c r="C24" s="38" t="s">
        <v>5</v>
      </c>
      <c r="D24" s="39">
        <v>28.39</v>
      </c>
      <c r="E24" s="50" t="s">
        <v>97</v>
      </c>
    </row>
    <row r="25" spans="1:5" ht="30" x14ac:dyDescent="0.25">
      <c r="A25" s="3">
        <v>8</v>
      </c>
      <c r="B25" s="11" t="s">
        <v>14</v>
      </c>
      <c r="C25" s="6" t="s">
        <v>5</v>
      </c>
      <c r="D25" s="8">
        <f>D26/1.15</f>
        <v>24.686956521739134</v>
      </c>
      <c r="E25" s="51"/>
    </row>
    <row r="26" spans="1:5" ht="26.25" x14ac:dyDescent="0.25">
      <c r="A26" s="3"/>
      <c r="B26" s="37" t="s">
        <v>104</v>
      </c>
      <c r="C26" s="36" t="s">
        <v>5</v>
      </c>
      <c r="D26" s="39">
        <v>28.39</v>
      </c>
      <c r="E26" s="50" t="s">
        <v>97</v>
      </c>
    </row>
    <row r="27" spans="1:5" x14ac:dyDescent="0.25">
      <c r="A27" s="3">
        <v>9</v>
      </c>
      <c r="B27" s="11" t="s">
        <v>105</v>
      </c>
      <c r="C27" s="6" t="s">
        <v>5</v>
      </c>
      <c r="D27" s="8">
        <f>D28/1.15</f>
        <v>21.982608695652175</v>
      </c>
      <c r="E27" s="51"/>
    </row>
    <row r="28" spans="1:5" ht="26.25" x14ac:dyDescent="0.25">
      <c r="A28" s="3"/>
      <c r="B28" s="37" t="s">
        <v>106</v>
      </c>
      <c r="C28" s="36" t="s">
        <v>5</v>
      </c>
      <c r="D28" s="8">
        <v>25.28</v>
      </c>
      <c r="E28" s="50" t="s">
        <v>97</v>
      </c>
    </row>
    <row r="29" spans="1:5" ht="30" x14ac:dyDescent="0.25">
      <c r="A29" s="3">
        <v>10</v>
      </c>
      <c r="B29" s="11" t="s">
        <v>15</v>
      </c>
      <c r="C29" s="6" t="s">
        <v>5</v>
      </c>
      <c r="D29" s="8">
        <f>D30/1.15</f>
        <v>27.765217391304351</v>
      </c>
      <c r="E29" s="51"/>
    </row>
    <row r="30" spans="1:5" ht="26.25" x14ac:dyDescent="0.25">
      <c r="A30" s="3"/>
      <c r="B30" s="37" t="s">
        <v>106</v>
      </c>
      <c r="C30" s="36" t="s">
        <v>5</v>
      </c>
      <c r="D30" s="39">
        <v>31.93</v>
      </c>
      <c r="E30" s="50" t="s">
        <v>97</v>
      </c>
    </row>
    <row r="31" spans="1:5" ht="30" x14ac:dyDescent="0.25">
      <c r="A31" s="3">
        <v>11</v>
      </c>
      <c r="B31" s="11" t="s">
        <v>16</v>
      </c>
      <c r="C31" s="6" t="s">
        <v>5</v>
      </c>
      <c r="D31" s="8">
        <f>D32/1.15</f>
        <v>32.217391304347828</v>
      </c>
      <c r="E31" s="51"/>
    </row>
    <row r="32" spans="1:5" ht="26.25" x14ac:dyDescent="0.25">
      <c r="A32" s="3"/>
      <c r="B32" s="37" t="s">
        <v>104</v>
      </c>
      <c r="C32" s="36" t="s">
        <v>5</v>
      </c>
      <c r="D32" s="8">
        <v>37.049999999999997</v>
      </c>
      <c r="E32" s="50" t="s">
        <v>97</v>
      </c>
    </row>
    <row r="33" spans="1:5" ht="45" x14ac:dyDescent="0.25">
      <c r="A33" s="3">
        <v>12</v>
      </c>
      <c r="B33" s="11" t="s">
        <v>17</v>
      </c>
      <c r="C33" s="6" t="s">
        <v>5</v>
      </c>
      <c r="D33" s="8">
        <f>D34/1.15</f>
        <v>0.56521739130434789</v>
      </c>
      <c r="E33" s="51"/>
    </row>
    <row r="34" spans="1:5" ht="26.25" x14ac:dyDescent="0.25">
      <c r="A34" s="3"/>
      <c r="B34" s="37" t="s">
        <v>104</v>
      </c>
      <c r="C34" s="36" t="s">
        <v>5</v>
      </c>
      <c r="D34" s="8">
        <v>0.65</v>
      </c>
      <c r="E34" s="50" t="s">
        <v>97</v>
      </c>
    </row>
    <row r="35" spans="1:5" ht="30" x14ac:dyDescent="0.25">
      <c r="A35" s="3">
        <v>13</v>
      </c>
      <c r="B35" s="11" t="s">
        <v>18</v>
      </c>
      <c r="C35" s="6" t="s">
        <v>19</v>
      </c>
      <c r="D35" s="8">
        <v>28.96</v>
      </c>
      <c r="E35" s="51"/>
    </row>
    <row r="36" spans="1:5" ht="26.25" x14ac:dyDescent="0.25">
      <c r="A36" s="3"/>
      <c r="B36" s="37" t="s">
        <v>107</v>
      </c>
      <c r="C36" s="36" t="s">
        <v>9</v>
      </c>
      <c r="D36" s="8">
        <v>0.65</v>
      </c>
      <c r="E36" s="50" t="s">
        <v>97</v>
      </c>
    </row>
    <row r="37" spans="1:5" ht="26.25" x14ac:dyDescent="0.25">
      <c r="A37" s="3">
        <v>14</v>
      </c>
      <c r="B37" s="11" t="s">
        <v>20</v>
      </c>
      <c r="C37" s="6" t="s">
        <v>21</v>
      </c>
      <c r="D37" s="8">
        <v>1</v>
      </c>
      <c r="E37" s="50" t="s">
        <v>97</v>
      </c>
    </row>
    <row r="38" spans="1:5" ht="30" x14ac:dyDescent="0.25">
      <c r="A38" s="3">
        <v>15</v>
      </c>
      <c r="B38" s="11" t="s">
        <v>108</v>
      </c>
      <c r="C38" s="6" t="s">
        <v>5</v>
      </c>
      <c r="D38" s="8">
        <v>12.6</v>
      </c>
      <c r="E38" s="51"/>
    </row>
    <row r="39" spans="1:5" ht="26.25" x14ac:dyDescent="0.25">
      <c r="A39" s="3"/>
      <c r="B39" s="37" t="s">
        <v>109</v>
      </c>
      <c r="C39" s="36" t="s">
        <v>9</v>
      </c>
      <c r="D39" s="8">
        <v>0.19</v>
      </c>
      <c r="E39" s="50" t="s">
        <v>97</v>
      </c>
    </row>
    <row r="40" spans="1:5" ht="26.25" x14ac:dyDescent="0.25">
      <c r="A40" s="3"/>
      <c r="B40" s="37" t="s">
        <v>23</v>
      </c>
      <c r="C40" s="36" t="s">
        <v>5</v>
      </c>
      <c r="D40" s="8">
        <v>12.6</v>
      </c>
      <c r="E40" s="50" t="s">
        <v>97</v>
      </c>
    </row>
    <row r="41" spans="1:5" ht="26.25" x14ac:dyDescent="0.25">
      <c r="A41" s="3">
        <v>16</v>
      </c>
      <c r="B41" s="11" t="s">
        <v>25</v>
      </c>
      <c r="C41" s="6" t="s">
        <v>21</v>
      </c>
      <c r="D41" s="8">
        <v>1</v>
      </c>
      <c r="E41" s="50" t="s">
        <v>97</v>
      </c>
    </row>
    <row r="42" spans="1:5" x14ac:dyDescent="0.25">
      <c r="A42" s="3">
        <v>17</v>
      </c>
      <c r="B42" s="11" t="s">
        <v>26</v>
      </c>
      <c r="C42" s="12" t="s">
        <v>9</v>
      </c>
      <c r="D42" s="13">
        <v>0.28999999999999998</v>
      </c>
      <c r="E42" s="52"/>
    </row>
    <row r="43" spans="1:5" ht="26.25" x14ac:dyDescent="0.25">
      <c r="A43" s="7"/>
      <c r="B43" s="37" t="s">
        <v>109</v>
      </c>
      <c r="C43" s="40" t="s">
        <v>9</v>
      </c>
      <c r="D43" s="6">
        <v>0.30199999999999999</v>
      </c>
      <c r="E43" s="50" t="s">
        <v>97</v>
      </c>
    </row>
    <row r="44" spans="1:5" x14ac:dyDescent="0.25">
      <c r="A44" s="16"/>
      <c r="B44" s="85" t="s">
        <v>110</v>
      </c>
      <c r="C44" s="86"/>
      <c r="D44" s="86"/>
      <c r="E44" s="87"/>
    </row>
    <row r="45" spans="1:5" x14ac:dyDescent="0.25">
      <c r="A45" s="16" t="s">
        <v>27</v>
      </c>
      <c r="B45" s="7" t="s">
        <v>4</v>
      </c>
      <c r="C45" s="6" t="s">
        <v>5</v>
      </c>
      <c r="D45" s="8">
        <f>D46/1.15</f>
        <v>532.7217391304348</v>
      </c>
      <c r="E45" s="4"/>
    </row>
    <row r="46" spans="1:5" ht="26.25" x14ac:dyDescent="0.25">
      <c r="A46" s="16"/>
      <c r="B46" s="35" t="s">
        <v>95</v>
      </c>
      <c r="C46" s="36" t="s">
        <v>5</v>
      </c>
      <c r="D46" s="8">
        <v>612.63</v>
      </c>
      <c r="E46" s="50" t="s">
        <v>97</v>
      </c>
    </row>
    <row r="47" spans="1:5" x14ac:dyDescent="0.25">
      <c r="A47" s="16" t="s">
        <v>6</v>
      </c>
      <c r="B47" s="7" t="s">
        <v>7</v>
      </c>
      <c r="C47" s="6" t="s">
        <v>5</v>
      </c>
      <c r="D47" s="8">
        <f>D48/1.15</f>
        <v>81.03478260869565</v>
      </c>
      <c r="E47" s="51"/>
    </row>
    <row r="48" spans="1:5" ht="26.25" x14ac:dyDescent="0.25">
      <c r="A48" s="16"/>
      <c r="B48" s="35" t="s">
        <v>111</v>
      </c>
      <c r="C48" s="36" t="s">
        <v>5</v>
      </c>
      <c r="D48" s="8">
        <v>93.19</v>
      </c>
      <c r="E48" s="50" t="s">
        <v>97</v>
      </c>
    </row>
    <row r="49" spans="1:5" x14ac:dyDescent="0.25">
      <c r="A49" s="16" t="s">
        <v>28</v>
      </c>
      <c r="B49" s="11" t="s">
        <v>88</v>
      </c>
      <c r="C49" s="6" t="s">
        <v>5</v>
      </c>
      <c r="D49" s="8">
        <v>67.94</v>
      </c>
      <c r="E49" s="51"/>
    </row>
    <row r="50" spans="1:5" ht="26.25" x14ac:dyDescent="0.25">
      <c r="A50" s="16"/>
      <c r="B50" s="37" t="s">
        <v>112</v>
      </c>
      <c r="C50" s="36" t="s">
        <v>5</v>
      </c>
      <c r="D50" s="8">
        <v>69.98</v>
      </c>
      <c r="E50" s="50" t="s">
        <v>97</v>
      </c>
    </row>
    <row r="51" spans="1:5" ht="60" x14ac:dyDescent="0.25">
      <c r="A51" s="16" t="s">
        <v>29</v>
      </c>
      <c r="B51" s="11" t="s">
        <v>30</v>
      </c>
      <c r="C51" s="6" t="s">
        <v>9</v>
      </c>
      <c r="D51" s="8">
        <v>75.459999999999994</v>
      </c>
      <c r="E51" s="51"/>
    </row>
    <row r="52" spans="1:5" ht="26.25" x14ac:dyDescent="0.25">
      <c r="A52" s="16"/>
      <c r="B52" s="37" t="s">
        <v>98</v>
      </c>
      <c r="C52" s="38" t="s">
        <v>9</v>
      </c>
      <c r="D52" s="39">
        <v>75.459999999999994</v>
      </c>
      <c r="E52" s="50" t="s">
        <v>97</v>
      </c>
    </row>
    <row r="53" spans="1:5" ht="30" x14ac:dyDescent="0.25">
      <c r="A53" s="16"/>
      <c r="B53" s="37" t="s">
        <v>113</v>
      </c>
      <c r="C53" s="38" t="s">
        <v>12</v>
      </c>
      <c r="D53" s="39">
        <v>902.4</v>
      </c>
      <c r="E53" s="50" t="s">
        <v>97</v>
      </c>
    </row>
    <row r="54" spans="1:5" ht="30" x14ac:dyDescent="0.25">
      <c r="A54" s="16" t="s">
        <v>31</v>
      </c>
      <c r="B54" s="11" t="s">
        <v>100</v>
      </c>
      <c r="C54" s="5" t="s">
        <v>5</v>
      </c>
      <c r="D54" s="39">
        <v>503.04</v>
      </c>
      <c r="E54" s="50"/>
    </row>
    <row r="55" spans="1:5" ht="26.25" x14ac:dyDescent="0.25">
      <c r="A55" s="16"/>
      <c r="B55" s="37" t="s">
        <v>10</v>
      </c>
      <c r="C55" s="36" t="s">
        <v>5</v>
      </c>
      <c r="D55" s="8">
        <v>503.04</v>
      </c>
      <c r="E55" s="50" t="s">
        <v>97</v>
      </c>
    </row>
    <row r="56" spans="1:5" ht="26.25" x14ac:dyDescent="0.25">
      <c r="A56" s="16"/>
      <c r="B56" s="37" t="s">
        <v>11</v>
      </c>
      <c r="C56" s="36" t="s">
        <v>9</v>
      </c>
      <c r="D56" s="39">
        <v>40.24</v>
      </c>
      <c r="E56" s="50" t="s">
        <v>97</v>
      </c>
    </row>
    <row r="57" spans="1:5" x14ac:dyDescent="0.25">
      <c r="A57" s="16" t="s">
        <v>32</v>
      </c>
      <c r="B57" s="11" t="s">
        <v>101</v>
      </c>
      <c r="C57" s="6" t="s">
        <v>5</v>
      </c>
      <c r="D57" s="8">
        <v>375.78</v>
      </c>
      <c r="E57" s="51"/>
    </row>
    <row r="58" spans="1:5" ht="26.25" x14ac:dyDescent="0.25">
      <c r="A58" s="16"/>
      <c r="B58" s="37" t="s">
        <v>114</v>
      </c>
      <c r="C58" s="36" t="s">
        <v>12</v>
      </c>
      <c r="D58" s="39">
        <v>435.46</v>
      </c>
      <c r="E58" s="50" t="s">
        <v>97</v>
      </c>
    </row>
    <row r="59" spans="1:5" ht="30" x14ac:dyDescent="0.25">
      <c r="A59" s="16" t="s">
        <v>33</v>
      </c>
      <c r="B59" s="11" t="s">
        <v>13</v>
      </c>
      <c r="C59" s="12" t="s">
        <v>5</v>
      </c>
      <c r="D59" s="13">
        <f>D60/1.15</f>
        <v>503.04347826086962</v>
      </c>
      <c r="E59" s="51"/>
    </row>
    <row r="60" spans="1:5" ht="26.25" x14ac:dyDescent="0.25">
      <c r="A60" s="16"/>
      <c r="B60" s="37" t="s">
        <v>115</v>
      </c>
      <c r="C60" s="12" t="s">
        <v>5</v>
      </c>
      <c r="D60" s="13">
        <v>578.5</v>
      </c>
      <c r="E60" s="50" t="s">
        <v>97</v>
      </c>
    </row>
    <row r="61" spans="1:5" ht="30" x14ac:dyDescent="0.25">
      <c r="A61" s="16" t="s">
        <v>34</v>
      </c>
      <c r="B61" s="11" t="s">
        <v>14</v>
      </c>
      <c r="C61" s="12" t="s">
        <v>5</v>
      </c>
      <c r="D61" s="13">
        <f>D62/1.15</f>
        <v>503.04347826086962</v>
      </c>
      <c r="E61" s="51"/>
    </row>
    <row r="62" spans="1:5" ht="26.25" x14ac:dyDescent="0.25">
      <c r="A62" s="16"/>
      <c r="B62" s="37" t="s">
        <v>104</v>
      </c>
      <c r="C62" s="12" t="s">
        <v>5</v>
      </c>
      <c r="D62" s="13">
        <v>578.5</v>
      </c>
      <c r="E62" s="50" t="s">
        <v>97</v>
      </c>
    </row>
    <row r="63" spans="1:5" x14ac:dyDescent="0.25">
      <c r="A63" s="16" t="s">
        <v>35</v>
      </c>
      <c r="B63" s="11" t="s">
        <v>116</v>
      </c>
      <c r="C63" s="12" t="s">
        <v>5</v>
      </c>
      <c r="D63" s="13">
        <f>171.27</f>
        <v>171.27</v>
      </c>
      <c r="E63" s="51"/>
    </row>
    <row r="64" spans="1:5" ht="26.25" x14ac:dyDescent="0.25">
      <c r="A64" s="16"/>
      <c r="B64" s="37" t="s">
        <v>106</v>
      </c>
      <c r="C64" s="12" t="s">
        <v>5</v>
      </c>
      <c r="D64" s="13">
        <v>196.96</v>
      </c>
      <c r="E64" s="50" t="s">
        <v>97</v>
      </c>
    </row>
    <row r="65" spans="1:5" ht="30" x14ac:dyDescent="0.25">
      <c r="A65" s="16" t="s">
        <v>36</v>
      </c>
      <c r="B65" s="11" t="s">
        <v>15</v>
      </c>
      <c r="C65" s="12" t="s">
        <v>5</v>
      </c>
      <c r="D65" s="13">
        <f>189.08/1.15</f>
        <v>164.41739130434786</v>
      </c>
      <c r="E65" s="51"/>
    </row>
    <row r="66" spans="1:5" ht="26.25" x14ac:dyDescent="0.25">
      <c r="A66" s="16"/>
      <c r="B66" s="37" t="s">
        <v>106</v>
      </c>
      <c r="C66" s="12"/>
      <c r="D66" s="41">
        <v>189.08</v>
      </c>
      <c r="E66" s="50" t="s">
        <v>97</v>
      </c>
    </row>
    <row r="67" spans="1:5" ht="30" x14ac:dyDescent="0.25">
      <c r="A67" s="16" t="s">
        <v>37</v>
      </c>
      <c r="B67" s="11" t="s">
        <v>16</v>
      </c>
      <c r="C67" s="12" t="s">
        <v>5</v>
      </c>
      <c r="D67" s="13">
        <f>D68/1.15</f>
        <v>190.62608695652176</v>
      </c>
      <c r="E67" s="51"/>
    </row>
    <row r="68" spans="1:5" ht="26.25" x14ac:dyDescent="0.25">
      <c r="A68" s="16"/>
      <c r="B68" s="37" t="s">
        <v>104</v>
      </c>
      <c r="C68" s="12" t="s">
        <v>9</v>
      </c>
      <c r="D68" s="41">
        <v>219.22</v>
      </c>
      <c r="E68" s="50" t="s">
        <v>97</v>
      </c>
    </row>
    <row r="69" spans="1:5" ht="45" x14ac:dyDescent="0.25">
      <c r="A69" s="16" t="s">
        <v>38</v>
      </c>
      <c r="B69" s="11" t="s">
        <v>17</v>
      </c>
      <c r="C69" s="12" t="s">
        <v>5</v>
      </c>
      <c r="D69" s="13">
        <f>D70/1.15</f>
        <v>3.939130434782609</v>
      </c>
      <c r="E69" s="51"/>
    </row>
    <row r="70" spans="1:5" ht="26.25" x14ac:dyDescent="0.25">
      <c r="A70" s="16"/>
      <c r="B70" s="37" t="s">
        <v>103</v>
      </c>
      <c r="C70" s="12" t="s">
        <v>5</v>
      </c>
      <c r="D70" s="41">
        <v>4.53</v>
      </c>
      <c r="E70" s="50" t="s">
        <v>97</v>
      </c>
    </row>
    <row r="71" spans="1:5" ht="30" x14ac:dyDescent="0.25">
      <c r="A71" s="16" t="s">
        <v>39</v>
      </c>
      <c r="B71" s="11" t="s">
        <v>18</v>
      </c>
      <c r="C71" s="12" t="s">
        <v>41</v>
      </c>
      <c r="D71" s="13">
        <v>176.11</v>
      </c>
      <c r="E71" s="53"/>
    </row>
    <row r="72" spans="1:5" ht="26.25" x14ac:dyDescent="0.25">
      <c r="A72" s="16"/>
      <c r="B72" s="37" t="s">
        <v>107</v>
      </c>
      <c r="C72" s="36" t="s">
        <v>9</v>
      </c>
      <c r="D72" s="13">
        <f>176.11*0.65/28.96</f>
        <v>3.9527451657458563</v>
      </c>
      <c r="E72" s="50" t="s">
        <v>97</v>
      </c>
    </row>
    <row r="73" spans="1:5" ht="26.25" x14ac:dyDescent="0.25">
      <c r="A73" s="16" t="s">
        <v>40</v>
      </c>
      <c r="B73" s="11" t="s">
        <v>20</v>
      </c>
      <c r="C73" s="6" t="s">
        <v>21</v>
      </c>
      <c r="D73" s="13">
        <v>7</v>
      </c>
      <c r="E73" s="50" t="s">
        <v>97</v>
      </c>
    </row>
    <row r="74" spans="1:5" ht="30" x14ac:dyDescent="0.25">
      <c r="A74" s="16" t="s">
        <v>42</v>
      </c>
      <c r="B74" s="11" t="s">
        <v>22</v>
      </c>
      <c r="C74" s="6" t="s">
        <v>5</v>
      </c>
      <c r="D74" s="13">
        <v>76.88</v>
      </c>
      <c r="E74" s="53"/>
    </row>
    <row r="75" spans="1:5" ht="26.25" x14ac:dyDescent="0.25">
      <c r="A75" s="16"/>
      <c r="B75" s="37" t="s">
        <v>109</v>
      </c>
      <c r="C75" s="36" t="s">
        <v>9</v>
      </c>
      <c r="D75" s="13">
        <f>76.88/0.19/12.6</f>
        <v>32.113617376775267</v>
      </c>
      <c r="E75" s="50" t="s">
        <v>97</v>
      </c>
    </row>
    <row r="76" spans="1:5" ht="26.25" x14ac:dyDescent="0.25">
      <c r="A76" s="16"/>
      <c r="B76" s="37" t="s">
        <v>23</v>
      </c>
      <c r="C76" s="36" t="s">
        <v>5</v>
      </c>
      <c r="D76" s="41">
        <v>76.88</v>
      </c>
      <c r="E76" s="50" t="s">
        <v>97</v>
      </c>
    </row>
    <row r="77" spans="1:5" ht="26.25" x14ac:dyDescent="0.25">
      <c r="A77" s="16" t="s">
        <v>43</v>
      </c>
      <c r="B77" s="11" t="s">
        <v>24</v>
      </c>
      <c r="C77" s="14" t="s">
        <v>19</v>
      </c>
      <c r="D77" s="15">
        <v>101.57</v>
      </c>
      <c r="E77" s="50" t="s">
        <v>97</v>
      </c>
    </row>
    <row r="78" spans="1:5" ht="26.25" x14ac:dyDescent="0.25">
      <c r="A78" s="16" t="s">
        <v>44</v>
      </c>
      <c r="B78" s="11" t="s">
        <v>47</v>
      </c>
      <c r="C78" s="14" t="s">
        <v>19</v>
      </c>
      <c r="D78" s="15">
        <v>50.23</v>
      </c>
      <c r="E78" s="50" t="s">
        <v>97</v>
      </c>
    </row>
    <row r="79" spans="1:5" ht="26.25" x14ac:dyDescent="0.25">
      <c r="A79" s="16" t="s">
        <v>45</v>
      </c>
      <c r="B79" s="11" t="s">
        <v>49</v>
      </c>
      <c r="C79" s="14" t="s">
        <v>19</v>
      </c>
      <c r="D79" s="15">
        <v>50.23</v>
      </c>
      <c r="E79" s="50" t="s">
        <v>97</v>
      </c>
    </row>
    <row r="80" spans="1:5" x14ac:dyDescent="0.25">
      <c r="A80" s="16" t="s">
        <v>46</v>
      </c>
      <c r="B80" s="11" t="s">
        <v>51</v>
      </c>
      <c r="C80" s="14" t="s">
        <v>9</v>
      </c>
      <c r="D80" s="15">
        <v>1.1200000000000001</v>
      </c>
      <c r="E80" s="53"/>
    </row>
    <row r="81" spans="1:6" ht="26.25" x14ac:dyDescent="0.25">
      <c r="A81" s="16"/>
      <c r="B81" s="37" t="s">
        <v>109</v>
      </c>
      <c r="C81" s="42" t="s">
        <v>9</v>
      </c>
      <c r="D81" s="41">
        <f>1.12*0.302/0.29</f>
        <v>1.1663448275862072</v>
      </c>
      <c r="E81" s="50" t="s">
        <v>97</v>
      </c>
    </row>
    <row r="82" spans="1:6" ht="39" x14ac:dyDescent="0.25">
      <c r="A82" s="16" t="s">
        <v>48</v>
      </c>
      <c r="B82" s="11" t="s">
        <v>53</v>
      </c>
      <c r="C82" s="14" t="s">
        <v>19</v>
      </c>
      <c r="D82" s="15">
        <v>13.33</v>
      </c>
      <c r="E82" s="54" t="s">
        <v>117</v>
      </c>
    </row>
    <row r="83" spans="1:6" ht="39" x14ac:dyDescent="0.25">
      <c r="A83" s="16" t="s">
        <v>50</v>
      </c>
      <c r="B83" s="11" t="s">
        <v>24</v>
      </c>
      <c r="C83" s="14" t="s">
        <v>19</v>
      </c>
      <c r="D83" s="15">
        <v>13.31</v>
      </c>
      <c r="E83" s="54" t="s">
        <v>117</v>
      </c>
      <c r="F83" s="43"/>
    </row>
    <row r="84" spans="1:6" ht="30" x14ac:dyDescent="0.25">
      <c r="A84" s="16" t="s">
        <v>52</v>
      </c>
      <c r="B84" s="11" t="s">
        <v>15</v>
      </c>
      <c r="C84" s="12" t="s">
        <v>5</v>
      </c>
      <c r="D84" s="13">
        <f>D85/1.15</f>
        <v>13.730434782608697</v>
      </c>
      <c r="E84" s="55"/>
    </row>
    <row r="85" spans="1:6" ht="26.25" x14ac:dyDescent="0.25">
      <c r="A85" s="16"/>
      <c r="B85" s="37" t="s">
        <v>106</v>
      </c>
      <c r="C85" s="42" t="s">
        <v>5</v>
      </c>
      <c r="D85" s="41">
        <v>15.79</v>
      </c>
      <c r="E85" s="50" t="s">
        <v>97</v>
      </c>
    </row>
    <row r="86" spans="1:6" ht="30" x14ac:dyDescent="0.25">
      <c r="A86" s="16" t="s">
        <v>54</v>
      </c>
      <c r="B86" s="11" t="s">
        <v>16</v>
      </c>
      <c r="C86" s="12" t="s">
        <v>5</v>
      </c>
      <c r="D86" s="13">
        <f>D87/1.15</f>
        <v>10.400000000000002</v>
      </c>
      <c r="E86" s="55"/>
    </row>
    <row r="87" spans="1:6" ht="26.25" x14ac:dyDescent="0.25">
      <c r="A87" s="16"/>
      <c r="B87" s="37" t="s">
        <v>104</v>
      </c>
      <c r="C87" s="42" t="s">
        <v>5</v>
      </c>
      <c r="D87" s="41">
        <v>11.96</v>
      </c>
      <c r="E87" s="50" t="s">
        <v>97</v>
      </c>
    </row>
    <row r="88" spans="1:6" ht="30" x14ac:dyDescent="0.25">
      <c r="A88" s="16" t="s">
        <v>55</v>
      </c>
      <c r="B88" s="11" t="s">
        <v>13</v>
      </c>
      <c r="C88" s="12" t="s">
        <v>5</v>
      </c>
      <c r="D88" s="13">
        <f>D89/1.15</f>
        <v>9.5304347826086975</v>
      </c>
      <c r="E88" s="51"/>
    </row>
    <row r="89" spans="1:6" ht="26.25" x14ac:dyDescent="0.25">
      <c r="A89" s="16"/>
      <c r="B89" s="37" t="s">
        <v>118</v>
      </c>
      <c r="C89" s="42" t="s">
        <v>5</v>
      </c>
      <c r="D89" s="13">
        <v>10.96</v>
      </c>
      <c r="E89" s="50" t="s">
        <v>97</v>
      </c>
    </row>
    <row r="90" spans="1:6" ht="30" x14ac:dyDescent="0.25">
      <c r="A90" s="16" t="s">
        <v>56</v>
      </c>
      <c r="B90" s="11" t="s">
        <v>14</v>
      </c>
      <c r="C90" s="12" t="s">
        <v>5</v>
      </c>
      <c r="D90" s="13">
        <f>D91/1.15</f>
        <v>8.1130434782608702</v>
      </c>
      <c r="E90" s="53"/>
    </row>
    <row r="91" spans="1:6" ht="26.25" x14ac:dyDescent="0.25">
      <c r="A91" s="16"/>
      <c r="B91" s="37" t="s">
        <v>103</v>
      </c>
      <c r="C91" s="42" t="s">
        <v>5</v>
      </c>
      <c r="D91" s="41">
        <v>9.33</v>
      </c>
      <c r="E91" s="50" t="s">
        <v>97</v>
      </c>
    </row>
    <row r="92" spans="1:6" ht="30" x14ac:dyDescent="0.25">
      <c r="A92" s="16" t="s">
        <v>57</v>
      </c>
      <c r="B92" s="11" t="s">
        <v>15</v>
      </c>
      <c r="C92" s="14" t="s">
        <v>5</v>
      </c>
      <c r="D92" s="13">
        <f>D93/1.15</f>
        <v>1.5217391304347827</v>
      </c>
      <c r="E92" s="53"/>
    </row>
    <row r="93" spans="1:6" ht="26.25" x14ac:dyDescent="0.25">
      <c r="A93" s="16"/>
      <c r="B93" s="37" t="s">
        <v>118</v>
      </c>
      <c r="C93" s="42" t="s">
        <v>5</v>
      </c>
      <c r="D93" s="41">
        <v>1.75</v>
      </c>
      <c r="E93" s="50" t="s">
        <v>97</v>
      </c>
    </row>
    <row r="94" spans="1:6" ht="30" x14ac:dyDescent="0.25">
      <c r="A94" s="16" t="s">
        <v>58</v>
      </c>
      <c r="B94" s="11" t="s">
        <v>16</v>
      </c>
      <c r="C94" s="14" t="s">
        <v>5</v>
      </c>
      <c r="D94" s="13">
        <f>D95/1.15</f>
        <v>1.8347826086956522</v>
      </c>
      <c r="E94" s="53"/>
    </row>
    <row r="95" spans="1:6" ht="26.25" x14ac:dyDescent="0.25">
      <c r="A95" s="16"/>
      <c r="B95" s="37" t="s">
        <v>104</v>
      </c>
      <c r="C95" s="14"/>
      <c r="D95" s="13">
        <v>2.11</v>
      </c>
      <c r="E95" s="50" t="s">
        <v>97</v>
      </c>
    </row>
    <row r="96" spans="1:6" ht="20.100000000000001" customHeight="1" x14ac:dyDescent="0.25">
      <c r="A96" s="16" t="s">
        <v>59</v>
      </c>
      <c r="B96" s="11" t="s">
        <v>119</v>
      </c>
      <c r="C96" s="14" t="s">
        <v>5</v>
      </c>
      <c r="D96" s="13">
        <f>D97/1.15</f>
        <v>7.7217391304347842</v>
      </c>
      <c r="E96" s="53"/>
    </row>
    <row r="97" spans="1:8" ht="25.5" customHeight="1" x14ac:dyDescent="0.25">
      <c r="A97" s="16"/>
      <c r="B97" s="37" t="s">
        <v>118</v>
      </c>
      <c r="C97" s="44" t="s">
        <v>5</v>
      </c>
      <c r="D97" s="41">
        <v>8.8800000000000008</v>
      </c>
      <c r="E97" s="50" t="s">
        <v>97</v>
      </c>
    </row>
    <row r="98" spans="1:8" ht="25.5" customHeight="1" x14ac:dyDescent="0.25">
      <c r="A98" s="16"/>
      <c r="B98" s="45" t="s">
        <v>121</v>
      </c>
      <c r="C98" s="44"/>
      <c r="D98" s="41"/>
      <c r="E98" s="50"/>
    </row>
    <row r="99" spans="1:8" ht="20.100000000000001" customHeight="1" x14ac:dyDescent="0.25">
      <c r="A99" s="16" t="s">
        <v>60</v>
      </c>
      <c r="B99" s="11" t="s">
        <v>120</v>
      </c>
      <c r="C99" s="14" t="s">
        <v>12</v>
      </c>
      <c r="D99" s="13">
        <v>3.15</v>
      </c>
      <c r="E99" s="50"/>
    </row>
    <row r="100" spans="1:8" ht="27.75" customHeight="1" x14ac:dyDescent="0.25">
      <c r="A100" s="16"/>
      <c r="B100" s="37" t="s">
        <v>102</v>
      </c>
      <c r="C100" s="44" t="s">
        <v>12</v>
      </c>
      <c r="D100" s="41">
        <v>3.26</v>
      </c>
      <c r="E100" s="50" t="s">
        <v>97</v>
      </c>
    </row>
    <row r="101" spans="1:8" ht="30" x14ac:dyDescent="0.25">
      <c r="A101" s="16" t="s">
        <v>61</v>
      </c>
      <c r="B101" s="11" t="s">
        <v>18</v>
      </c>
      <c r="C101" s="12" t="s">
        <v>19</v>
      </c>
      <c r="D101" s="13">
        <v>2.31</v>
      </c>
      <c r="E101" s="56"/>
    </row>
    <row r="102" spans="1:8" ht="26.25" x14ac:dyDescent="0.25">
      <c r="A102" s="16"/>
      <c r="B102" s="37" t="s">
        <v>109</v>
      </c>
      <c r="C102" s="42" t="s">
        <v>9</v>
      </c>
      <c r="D102" s="13">
        <v>0.03</v>
      </c>
      <c r="E102" s="50" t="s">
        <v>97</v>
      </c>
    </row>
    <row r="103" spans="1:8" ht="26.25" x14ac:dyDescent="0.25">
      <c r="A103" s="16" t="s">
        <v>62</v>
      </c>
      <c r="B103" s="11" t="s">
        <v>47</v>
      </c>
      <c r="C103" s="12" t="s">
        <v>19</v>
      </c>
      <c r="D103" s="13">
        <v>22.63</v>
      </c>
      <c r="E103" s="50" t="s">
        <v>97</v>
      </c>
    </row>
    <row r="104" spans="1:8" ht="26.25" x14ac:dyDescent="0.25">
      <c r="A104" s="16" t="s">
        <v>63</v>
      </c>
      <c r="B104" s="11" t="s">
        <v>49</v>
      </c>
      <c r="C104" s="12" t="s">
        <v>41</v>
      </c>
      <c r="D104" s="13">
        <v>2.31</v>
      </c>
      <c r="E104" s="50" t="s">
        <v>97</v>
      </c>
    </row>
    <row r="105" spans="1:8" ht="30" x14ac:dyDescent="0.25">
      <c r="A105" s="16" t="s">
        <v>64</v>
      </c>
      <c r="B105" s="11" t="s">
        <v>22</v>
      </c>
      <c r="C105" s="6" t="s">
        <v>5</v>
      </c>
      <c r="D105" s="13">
        <v>0.75</v>
      </c>
      <c r="E105" s="57"/>
    </row>
    <row r="106" spans="1:8" ht="26.25" x14ac:dyDescent="0.25">
      <c r="A106" s="16"/>
      <c r="B106" s="37" t="s">
        <v>109</v>
      </c>
      <c r="C106" s="36" t="s">
        <v>9</v>
      </c>
      <c r="D106" s="13">
        <v>0.01</v>
      </c>
      <c r="E106" s="50" t="s">
        <v>97</v>
      </c>
    </row>
    <row r="107" spans="1:8" ht="26.25" x14ac:dyDescent="0.25">
      <c r="A107" s="16" t="s">
        <v>65</v>
      </c>
      <c r="B107" s="37" t="s">
        <v>23</v>
      </c>
      <c r="C107" s="36" t="s">
        <v>5</v>
      </c>
      <c r="D107" s="13">
        <v>0.75</v>
      </c>
      <c r="E107" s="50" t="s">
        <v>97</v>
      </c>
    </row>
    <row r="108" spans="1:8" x14ac:dyDescent="0.25">
      <c r="A108" s="16"/>
      <c r="B108" s="46" t="s">
        <v>122</v>
      </c>
      <c r="C108" s="36"/>
      <c r="D108" s="13"/>
      <c r="E108" s="50"/>
    </row>
    <row r="109" spans="1:8" ht="26.25" x14ac:dyDescent="0.25">
      <c r="A109" s="16" t="s">
        <v>66</v>
      </c>
      <c r="B109" s="4" t="s">
        <v>47</v>
      </c>
      <c r="C109" s="12" t="s">
        <v>19</v>
      </c>
      <c r="D109" s="13">
        <v>23.44</v>
      </c>
      <c r="E109" s="50" t="s">
        <v>97</v>
      </c>
      <c r="F109" s="26"/>
      <c r="G109" s="26"/>
      <c r="H109" s="26"/>
    </row>
    <row r="110" spans="1:8" ht="45" x14ac:dyDescent="0.25">
      <c r="A110" s="16" t="s">
        <v>67</v>
      </c>
      <c r="B110" s="33" t="s">
        <v>93</v>
      </c>
      <c r="C110" s="12" t="s">
        <v>9</v>
      </c>
      <c r="D110" s="13">
        <f>D111/1.15</f>
        <v>10.086956521739131</v>
      </c>
      <c r="E110" s="58"/>
      <c r="F110" s="43"/>
      <c r="G110" s="26"/>
      <c r="H110" s="26"/>
    </row>
    <row r="111" spans="1:8" ht="26.25" x14ac:dyDescent="0.25">
      <c r="A111" s="16"/>
      <c r="B111" s="47" t="s">
        <v>123</v>
      </c>
      <c r="C111" s="42" t="s">
        <v>9</v>
      </c>
      <c r="D111" s="13">
        <v>11.6</v>
      </c>
      <c r="E111" s="50" t="s">
        <v>97</v>
      </c>
      <c r="F111" s="43"/>
      <c r="G111" s="26"/>
      <c r="H111" s="26"/>
    </row>
    <row r="112" spans="1:8" x14ac:dyDescent="0.25">
      <c r="A112" s="16"/>
      <c r="B112" s="48" t="s">
        <v>124</v>
      </c>
      <c r="C112" s="12"/>
      <c r="D112" s="13"/>
      <c r="E112" s="32"/>
      <c r="F112" s="43"/>
      <c r="G112" s="26"/>
      <c r="H112" s="26"/>
    </row>
    <row r="113" spans="1:8" ht="45" x14ac:dyDescent="0.25">
      <c r="A113" s="16" t="s">
        <v>89</v>
      </c>
      <c r="B113" s="34" t="s">
        <v>90</v>
      </c>
      <c r="C113" s="12" t="s">
        <v>9</v>
      </c>
      <c r="D113" s="13">
        <f>D114/1.15</f>
        <v>19.121739130434783</v>
      </c>
      <c r="E113" s="32"/>
      <c r="F113" s="43"/>
      <c r="G113" s="26"/>
      <c r="H113" s="26"/>
    </row>
    <row r="114" spans="1:8" ht="26.25" x14ac:dyDescent="0.25">
      <c r="A114" s="16"/>
      <c r="B114" s="47" t="s">
        <v>123</v>
      </c>
      <c r="C114" s="12" t="s">
        <v>9</v>
      </c>
      <c r="D114" s="31">
        <v>21.99</v>
      </c>
      <c r="E114" s="50" t="s">
        <v>97</v>
      </c>
      <c r="F114" s="43"/>
      <c r="G114" s="26"/>
      <c r="H114" s="26"/>
    </row>
    <row r="115" spans="1:8" x14ac:dyDescent="0.25">
      <c r="A115" s="16"/>
      <c r="B115" s="48" t="s">
        <v>125</v>
      </c>
      <c r="C115" s="30"/>
      <c r="D115" s="31"/>
      <c r="E115" s="58"/>
      <c r="F115" s="43"/>
      <c r="G115" s="26"/>
      <c r="H115" s="26"/>
    </row>
    <row r="116" spans="1:8" ht="30" x14ac:dyDescent="0.25">
      <c r="A116" s="16" t="s">
        <v>92</v>
      </c>
      <c r="B116" s="33" t="s">
        <v>91</v>
      </c>
      <c r="C116" s="30" t="s">
        <v>9</v>
      </c>
      <c r="D116" s="31">
        <f>D117/1.15</f>
        <v>6.1739130434782608</v>
      </c>
      <c r="E116" s="59"/>
      <c r="F116" s="43"/>
      <c r="G116" s="26"/>
      <c r="H116" s="26"/>
    </row>
    <row r="117" spans="1:8" ht="30" x14ac:dyDescent="0.25">
      <c r="A117" s="16"/>
      <c r="B117" s="47" t="s">
        <v>126</v>
      </c>
      <c r="C117" s="12" t="s">
        <v>9</v>
      </c>
      <c r="D117" s="31">
        <v>7.1</v>
      </c>
      <c r="E117" s="50" t="s">
        <v>97</v>
      </c>
      <c r="F117" s="43"/>
      <c r="G117" s="26"/>
      <c r="H117" s="26"/>
    </row>
    <row r="118" spans="1:8" x14ac:dyDescent="0.25">
      <c r="A118" s="16"/>
      <c r="B118" s="82" t="s">
        <v>84</v>
      </c>
      <c r="C118" s="88"/>
      <c r="D118" s="88"/>
      <c r="E118" s="89"/>
      <c r="F118" s="49"/>
      <c r="G118" s="26"/>
      <c r="H118" s="26"/>
    </row>
    <row r="119" spans="1:8" x14ac:dyDescent="0.25">
      <c r="A119" s="16" t="s">
        <v>27</v>
      </c>
      <c r="B119" s="7" t="s">
        <v>4</v>
      </c>
      <c r="C119" s="6" t="s">
        <v>5</v>
      </c>
      <c r="D119" s="13">
        <f>D120/1.15</f>
        <v>83.469565217391306</v>
      </c>
      <c r="E119" s="4"/>
    </row>
    <row r="120" spans="1:8" ht="26.25" x14ac:dyDescent="0.25">
      <c r="A120" s="16"/>
      <c r="B120" s="35" t="s">
        <v>95</v>
      </c>
      <c r="C120" s="36" t="s">
        <v>5</v>
      </c>
      <c r="D120" s="13">
        <v>95.99</v>
      </c>
      <c r="E120" s="50" t="s">
        <v>97</v>
      </c>
    </row>
    <row r="121" spans="1:8" x14ac:dyDescent="0.25">
      <c r="A121" s="16" t="s">
        <v>6</v>
      </c>
      <c r="B121" s="7" t="s">
        <v>7</v>
      </c>
      <c r="C121" s="5" t="s">
        <v>5</v>
      </c>
      <c r="D121" s="13">
        <f>D122/1.15</f>
        <v>18.286956521739132</v>
      </c>
      <c r="E121" s="51"/>
    </row>
    <row r="122" spans="1:8" ht="26.25" x14ac:dyDescent="0.25">
      <c r="A122" s="16"/>
      <c r="B122" s="35" t="s">
        <v>111</v>
      </c>
      <c r="C122" s="36" t="s">
        <v>5</v>
      </c>
      <c r="D122" s="13">
        <v>21.03</v>
      </c>
      <c r="E122" s="50" t="s">
        <v>97</v>
      </c>
    </row>
    <row r="123" spans="1:8" x14ac:dyDescent="0.25">
      <c r="A123" s="16" t="s">
        <v>28</v>
      </c>
      <c r="B123" s="11" t="s">
        <v>88</v>
      </c>
      <c r="C123" s="5" t="s">
        <v>5</v>
      </c>
      <c r="D123" s="13">
        <f>D124/1.03</f>
        <v>10.854368932038835</v>
      </c>
      <c r="E123" s="51"/>
    </row>
    <row r="124" spans="1:8" ht="26.25" x14ac:dyDescent="0.25">
      <c r="A124" s="16"/>
      <c r="B124" s="37" t="s">
        <v>96</v>
      </c>
      <c r="C124" s="6" t="s">
        <v>5</v>
      </c>
      <c r="D124" s="13">
        <v>11.18</v>
      </c>
      <c r="E124" s="50" t="s">
        <v>97</v>
      </c>
    </row>
    <row r="125" spans="1:8" ht="63" customHeight="1" x14ac:dyDescent="0.25">
      <c r="A125" s="16" t="s">
        <v>29</v>
      </c>
      <c r="B125" s="11" t="s">
        <v>78</v>
      </c>
      <c r="C125" s="5" t="s">
        <v>9</v>
      </c>
      <c r="D125" s="13">
        <v>13.78</v>
      </c>
      <c r="E125" s="51"/>
    </row>
    <row r="126" spans="1:8" ht="26.25" x14ac:dyDescent="0.25">
      <c r="A126" s="16"/>
      <c r="B126" s="37" t="s">
        <v>98</v>
      </c>
      <c r="C126" s="5" t="s">
        <v>9</v>
      </c>
      <c r="D126" s="13">
        <v>13.78</v>
      </c>
      <c r="E126" s="50" t="s">
        <v>97</v>
      </c>
    </row>
    <row r="127" spans="1:8" ht="30" x14ac:dyDescent="0.25">
      <c r="A127" s="16"/>
      <c r="B127" s="37" t="s">
        <v>113</v>
      </c>
      <c r="C127" s="5" t="s">
        <v>12</v>
      </c>
      <c r="D127" s="13">
        <v>164.79</v>
      </c>
      <c r="E127" s="50" t="s">
        <v>97</v>
      </c>
    </row>
    <row r="128" spans="1:8" ht="30" x14ac:dyDescent="0.25">
      <c r="A128" s="16" t="s">
        <v>31</v>
      </c>
      <c r="B128" s="11" t="s">
        <v>100</v>
      </c>
      <c r="C128" s="5" t="s">
        <v>5</v>
      </c>
      <c r="D128" s="13">
        <v>78</v>
      </c>
      <c r="E128" s="50"/>
    </row>
    <row r="129" spans="1:5" ht="26.25" x14ac:dyDescent="0.25">
      <c r="A129" s="16"/>
      <c r="B129" s="37" t="s">
        <v>10</v>
      </c>
      <c r="C129" s="36" t="s">
        <v>5</v>
      </c>
      <c r="D129" s="41">
        <v>78</v>
      </c>
      <c r="E129" s="50" t="s">
        <v>97</v>
      </c>
    </row>
    <row r="130" spans="1:5" ht="26.25" x14ac:dyDescent="0.25">
      <c r="A130" s="16"/>
      <c r="B130" s="37" t="s">
        <v>11</v>
      </c>
      <c r="C130" s="36" t="s">
        <v>9</v>
      </c>
      <c r="D130" s="41">
        <f>78*6.04/75.46</f>
        <v>6.2433077126954686</v>
      </c>
      <c r="E130" s="50" t="s">
        <v>97</v>
      </c>
    </row>
    <row r="131" spans="1:5" x14ac:dyDescent="0.25">
      <c r="A131" s="16" t="s">
        <v>32</v>
      </c>
      <c r="B131" s="11" t="s">
        <v>101</v>
      </c>
      <c r="C131" s="6" t="s">
        <v>5</v>
      </c>
      <c r="D131" s="14">
        <v>76.45</v>
      </c>
      <c r="E131" s="53"/>
    </row>
    <row r="132" spans="1:5" ht="26.25" x14ac:dyDescent="0.25">
      <c r="A132" s="16"/>
      <c r="B132" s="37" t="s">
        <v>114</v>
      </c>
      <c r="C132" s="36" t="s">
        <v>12</v>
      </c>
      <c r="D132" s="15">
        <f>16.45*735.46/375.78</f>
        <v>32.195212624407901</v>
      </c>
      <c r="E132" s="50" t="s">
        <v>97</v>
      </c>
    </row>
    <row r="133" spans="1:5" ht="30" x14ac:dyDescent="0.25">
      <c r="A133" s="16" t="s">
        <v>33</v>
      </c>
      <c r="B133" s="11" t="s">
        <v>13</v>
      </c>
      <c r="C133" s="5" t="s">
        <v>5</v>
      </c>
      <c r="D133" s="13">
        <f>D134/1.15</f>
        <v>78.000000000000014</v>
      </c>
      <c r="E133" s="51"/>
    </row>
    <row r="134" spans="1:5" ht="26.25" x14ac:dyDescent="0.25">
      <c r="A134" s="16"/>
      <c r="B134" s="37" t="s">
        <v>118</v>
      </c>
      <c r="C134" s="42" t="s">
        <v>5</v>
      </c>
      <c r="D134" s="13">
        <v>89.7</v>
      </c>
      <c r="E134" s="50" t="s">
        <v>97</v>
      </c>
    </row>
    <row r="135" spans="1:5" ht="30" x14ac:dyDescent="0.25">
      <c r="A135" s="16" t="s">
        <v>34</v>
      </c>
      <c r="B135" s="11" t="s">
        <v>14</v>
      </c>
      <c r="C135" s="6" t="s">
        <v>5</v>
      </c>
      <c r="D135" s="13">
        <v>78</v>
      </c>
      <c r="E135" s="51"/>
    </row>
    <row r="136" spans="1:5" ht="26.25" x14ac:dyDescent="0.25">
      <c r="A136" s="16"/>
      <c r="B136" s="37" t="s">
        <v>103</v>
      </c>
      <c r="C136" s="42" t="s">
        <v>5</v>
      </c>
      <c r="D136" s="13">
        <v>89.7</v>
      </c>
      <c r="E136" s="50" t="s">
        <v>97</v>
      </c>
    </row>
    <row r="137" spans="1:5" ht="20.100000000000001" customHeight="1" x14ac:dyDescent="0.25">
      <c r="A137" s="16" t="s">
        <v>35</v>
      </c>
      <c r="B137" s="11" t="s">
        <v>116</v>
      </c>
      <c r="C137" s="12" t="s">
        <v>5</v>
      </c>
      <c r="D137" s="15">
        <f>D138/1.15</f>
        <v>37.234782608695653</v>
      </c>
      <c r="E137" s="53"/>
    </row>
    <row r="138" spans="1:5" ht="26.25" x14ac:dyDescent="0.25">
      <c r="A138" s="16"/>
      <c r="B138" s="37" t="s">
        <v>106</v>
      </c>
      <c r="C138" s="42" t="s">
        <v>5</v>
      </c>
      <c r="D138" s="14">
        <v>42.82</v>
      </c>
      <c r="E138" s="50" t="s">
        <v>97</v>
      </c>
    </row>
    <row r="139" spans="1:5" ht="30" x14ac:dyDescent="0.25">
      <c r="A139" s="16" t="s">
        <v>36</v>
      </c>
      <c r="B139" s="11" t="s">
        <v>15</v>
      </c>
      <c r="C139" s="6" t="s">
        <v>5</v>
      </c>
      <c r="D139" s="13">
        <f>D140/1.15</f>
        <v>45.408695652173918</v>
      </c>
      <c r="E139" s="53"/>
    </row>
    <row r="140" spans="1:5" ht="26.25" x14ac:dyDescent="0.25">
      <c r="A140" s="16"/>
      <c r="B140" s="37" t="s">
        <v>106</v>
      </c>
      <c r="C140" s="12" t="s">
        <v>5</v>
      </c>
      <c r="D140" s="42">
        <v>52.22</v>
      </c>
      <c r="E140" s="50" t="s">
        <v>97</v>
      </c>
    </row>
    <row r="141" spans="1:5" ht="30" x14ac:dyDescent="0.25">
      <c r="A141" s="16" t="s">
        <v>37</v>
      </c>
      <c r="B141" s="11" t="s">
        <v>16</v>
      </c>
      <c r="C141" s="6" t="s">
        <v>5</v>
      </c>
      <c r="D141" s="13">
        <f>D142/1.15</f>
        <v>54.182608695652178</v>
      </c>
      <c r="E141" s="53"/>
    </row>
    <row r="142" spans="1:5" ht="26.25" x14ac:dyDescent="0.25">
      <c r="A142" s="16"/>
      <c r="B142" s="37" t="s">
        <v>104</v>
      </c>
      <c r="C142" s="42" t="s">
        <v>5</v>
      </c>
      <c r="D142" s="42">
        <v>62.31</v>
      </c>
      <c r="E142" s="50" t="s">
        <v>97</v>
      </c>
    </row>
    <row r="143" spans="1:5" ht="45" x14ac:dyDescent="0.25">
      <c r="A143" s="16" t="s">
        <v>38</v>
      </c>
      <c r="B143" s="11" t="s">
        <v>17</v>
      </c>
      <c r="C143" s="6" t="s">
        <v>5</v>
      </c>
      <c r="D143" s="13">
        <f>D144/1.15</f>
        <v>1.1217391304347828</v>
      </c>
      <c r="E143" s="53"/>
    </row>
    <row r="144" spans="1:5" ht="26.25" x14ac:dyDescent="0.25">
      <c r="A144" s="16"/>
      <c r="B144" s="37" t="s">
        <v>103</v>
      </c>
      <c r="C144" s="42" t="s">
        <v>5</v>
      </c>
      <c r="D144" s="42">
        <v>1.29</v>
      </c>
      <c r="E144" s="50" t="s">
        <v>97</v>
      </c>
    </row>
    <row r="145" spans="1:5" ht="30" x14ac:dyDescent="0.25">
      <c r="A145" s="16" t="s">
        <v>39</v>
      </c>
      <c r="B145" s="11" t="s">
        <v>18</v>
      </c>
      <c r="C145" s="12" t="s">
        <v>19</v>
      </c>
      <c r="D145" s="12">
        <v>55.47</v>
      </c>
      <c r="E145" s="51"/>
    </row>
    <row r="146" spans="1:5" ht="26.25" x14ac:dyDescent="0.25">
      <c r="A146" s="16"/>
      <c r="B146" s="37" t="s">
        <v>107</v>
      </c>
      <c r="C146" s="42" t="s">
        <v>9</v>
      </c>
      <c r="D146" s="41">
        <f>3.95*55.47/176.11</f>
        <v>1.2441457043893021</v>
      </c>
      <c r="E146" s="50" t="s">
        <v>97</v>
      </c>
    </row>
    <row r="147" spans="1:5" ht="26.25" x14ac:dyDescent="0.25">
      <c r="A147" s="16" t="s">
        <v>40</v>
      </c>
      <c r="B147" s="11" t="s">
        <v>20</v>
      </c>
      <c r="C147" s="6" t="s">
        <v>21</v>
      </c>
      <c r="D147" s="13">
        <v>2</v>
      </c>
      <c r="E147" s="50" t="s">
        <v>97</v>
      </c>
    </row>
    <row r="148" spans="1:5" ht="30" x14ac:dyDescent="0.25">
      <c r="A148" s="16" t="s">
        <v>42</v>
      </c>
      <c r="B148" s="11" t="s">
        <v>22</v>
      </c>
      <c r="C148" s="6" t="s">
        <v>5</v>
      </c>
      <c r="D148" s="13">
        <v>22.1</v>
      </c>
      <c r="E148" s="51"/>
    </row>
    <row r="149" spans="1:5" ht="26.25" x14ac:dyDescent="0.25">
      <c r="A149" s="16"/>
      <c r="B149" s="37" t="s">
        <v>109</v>
      </c>
      <c r="C149" s="36" t="s">
        <v>9</v>
      </c>
      <c r="D149" s="13">
        <f>22.1*32.11/76.88</f>
        <v>9.2303720083246628</v>
      </c>
      <c r="E149" s="50" t="s">
        <v>97</v>
      </c>
    </row>
    <row r="150" spans="1:5" ht="26.25" x14ac:dyDescent="0.25">
      <c r="A150" s="16" t="s">
        <v>43</v>
      </c>
      <c r="B150" s="37" t="s">
        <v>23</v>
      </c>
      <c r="C150" s="36" t="s">
        <v>5</v>
      </c>
      <c r="D150" s="13">
        <v>22.1</v>
      </c>
      <c r="E150" s="50" t="s">
        <v>97</v>
      </c>
    </row>
    <row r="151" spans="1:5" ht="26.25" x14ac:dyDescent="0.25">
      <c r="A151" s="16" t="s">
        <v>44</v>
      </c>
      <c r="B151" s="11" t="s">
        <v>47</v>
      </c>
      <c r="C151" s="6" t="s">
        <v>19</v>
      </c>
      <c r="D151" s="13">
        <v>18.75</v>
      </c>
      <c r="E151" s="50" t="s">
        <v>97</v>
      </c>
    </row>
    <row r="152" spans="1:5" ht="26.25" x14ac:dyDescent="0.25">
      <c r="A152" s="16" t="s">
        <v>45</v>
      </c>
      <c r="B152" s="11" t="s">
        <v>79</v>
      </c>
      <c r="C152" s="12" t="s">
        <v>41</v>
      </c>
      <c r="D152" s="13">
        <v>18.75</v>
      </c>
      <c r="E152" s="50" t="s">
        <v>97</v>
      </c>
    </row>
    <row r="153" spans="1:5" x14ac:dyDescent="0.25">
      <c r="A153" s="16"/>
      <c r="B153" s="65" t="s">
        <v>127</v>
      </c>
      <c r="C153" s="4"/>
      <c r="D153" s="13"/>
      <c r="E153" s="51"/>
    </row>
    <row r="154" spans="1:5" x14ac:dyDescent="0.25">
      <c r="A154" s="66" t="s">
        <v>27</v>
      </c>
      <c r="B154" s="28" t="s">
        <v>134</v>
      </c>
      <c r="C154" s="4"/>
      <c r="D154" s="13"/>
      <c r="E154" s="51"/>
    </row>
    <row r="155" spans="1:5" ht="29.25" x14ac:dyDescent="0.25">
      <c r="A155" s="16" t="s">
        <v>131</v>
      </c>
      <c r="B155" s="11" t="s">
        <v>83</v>
      </c>
      <c r="C155" s="6" t="s">
        <v>21</v>
      </c>
      <c r="D155" s="12">
        <v>3</v>
      </c>
      <c r="E155" s="50" t="s">
        <v>135</v>
      </c>
    </row>
    <row r="156" spans="1:5" ht="29.25" x14ac:dyDescent="0.25">
      <c r="A156" s="16" t="s">
        <v>132</v>
      </c>
      <c r="B156" s="11" t="s">
        <v>86</v>
      </c>
      <c r="C156" s="6" t="s">
        <v>21</v>
      </c>
      <c r="D156" s="12">
        <v>1</v>
      </c>
      <c r="E156" s="50" t="s">
        <v>97</v>
      </c>
    </row>
    <row r="157" spans="1:5" ht="28.5" x14ac:dyDescent="0.25">
      <c r="A157" s="66" t="s">
        <v>6</v>
      </c>
      <c r="B157" s="29" t="s">
        <v>87</v>
      </c>
      <c r="C157" s="19"/>
      <c r="D157" s="22"/>
      <c r="E157" s="51"/>
    </row>
    <row r="158" spans="1:5" ht="30" x14ac:dyDescent="0.25">
      <c r="A158" s="16" t="s">
        <v>128</v>
      </c>
      <c r="B158" s="11" t="s">
        <v>80</v>
      </c>
      <c r="C158" s="6" t="s">
        <v>21</v>
      </c>
      <c r="D158" s="13">
        <v>5</v>
      </c>
      <c r="E158" s="50" t="s">
        <v>97</v>
      </c>
    </row>
    <row r="159" spans="1:5" ht="30" x14ac:dyDescent="0.25">
      <c r="A159" s="16" t="s">
        <v>129</v>
      </c>
      <c r="B159" s="11" t="s">
        <v>81</v>
      </c>
      <c r="C159" s="6" t="s">
        <v>21</v>
      </c>
      <c r="D159" s="13">
        <v>3</v>
      </c>
      <c r="E159" s="50" t="s">
        <v>97</v>
      </c>
    </row>
    <row r="160" spans="1:5" ht="30" x14ac:dyDescent="0.25">
      <c r="A160" s="16" t="s">
        <v>130</v>
      </c>
      <c r="B160" s="11" t="s">
        <v>82</v>
      </c>
      <c r="C160" s="6" t="s">
        <v>21</v>
      </c>
      <c r="D160" s="13">
        <v>8</v>
      </c>
      <c r="E160" s="50" t="s">
        <v>97</v>
      </c>
    </row>
    <row r="161" spans="1:5" x14ac:dyDescent="0.25">
      <c r="A161" s="60"/>
      <c r="B161" s="61"/>
      <c r="C161" s="62"/>
      <c r="D161" s="63"/>
      <c r="E161" s="64"/>
    </row>
    <row r="162" spans="1:5" ht="15" customHeight="1" x14ac:dyDescent="0.25">
      <c r="A162" s="1"/>
      <c r="B162" s="24" t="s">
        <v>73</v>
      </c>
      <c r="C162" s="80"/>
      <c r="D162" s="70" t="s">
        <v>74</v>
      </c>
      <c r="E162" s="71"/>
    </row>
    <row r="163" spans="1:5" x14ac:dyDescent="0.25">
      <c r="A163" s="1"/>
      <c r="B163" s="24" t="s">
        <v>75</v>
      </c>
      <c r="C163" s="81"/>
      <c r="D163" s="71"/>
      <c r="E163" s="71"/>
    </row>
    <row r="164" spans="1:5" x14ac:dyDescent="0.25">
      <c r="A164" s="1"/>
      <c r="B164" s="25"/>
      <c r="C164" s="26"/>
      <c r="D164" s="27"/>
      <c r="E164" s="27"/>
    </row>
    <row r="165" spans="1:5" ht="15" customHeight="1" x14ac:dyDescent="0.25">
      <c r="A165" s="1"/>
      <c r="B165" s="24" t="s">
        <v>76</v>
      </c>
      <c r="C165" s="68"/>
      <c r="D165" s="70" t="s">
        <v>77</v>
      </c>
      <c r="E165" s="71"/>
    </row>
    <row r="166" spans="1:5" x14ac:dyDescent="0.25">
      <c r="A166" s="1"/>
      <c r="B166" s="24" t="s">
        <v>75</v>
      </c>
      <c r="C166" s="69"/>
      <c r="D166" s="71"/>
      <c r="E166" s="7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67"/>
      <c r="C171" s="67"/>
      <c r="D171" s="1"/>
      <c r="E171" s="1"/>
    </row>
    <row r="172" spans="1:5" x14ac:dyDescent="0.25">
      <c r="A172" s="1"/>
      <c r="B172" s="67"/>
      <c r="C172" s="67"/>
      <c r="D172" s="1"/>
      <c r="E172" s="1"/>
    </row>
    <row r="173" spans="1:5" x14ac:dyDescent="0.25">
      <c r="A173" s="1"/>
      <c r="B173" s="67"/>
      <c r="C173" s="67"/>
      <c r="D173" s="1"/>
      <c r="E173" s="1"/>
    </row>
    <row r="174" spans="1:5" x14ac:dyDescent="0.25">
      <c r="A174" s="1"/>
      <c r="B174" s="67"/>
      <c r="C174" s="67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</sheetData>
  <mergeCells count="11">
    <mergeCell ref="C165:C166"/>
    <mergeCell ref="D165:E166"/>
    <mergeCell ref="D1:E1"/>
    <mergeCell ref="A3:E3"/>
    <mergeCell ref="A4:E4"/>
    <mergeCell ref="A5:E5"/>
    <mergeCell ref="C162:C163"/>
    <mergeCell ref="D162:E163"/>
    <mergeCell ref="B8:E8"/>
    <mergeCell ref="B44:E44"/>
    <mergeCell ref="B118:E11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6" max="3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секц.3</vt:lpstr>
      <vt:lpstr>секц.3!Область_печати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Лысенко Наталья Ивановна</cp:lastModifiedBy>
  <cp:lastPrinted>2025-01-20T07:47:42Z</cp:lastPrinted>
  <dcterms:created xsi:type="dcterms:W3CDTF">2024-11-18T12:52:32Z</dcterms:created>
  <dcterms:modified xsi:type="dcterms:W3CDTF">2025-01-20T08:02:33Z</dcterms:modified>
</cp:coreProperties>
</file>